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2120" windowHeight="8640" activeTab="0"/>
  </bookViews>
  <sheets>
    <sheet name="2012-для горсовета" sheetId="1" r:id="rId1"/>
  </sheets>
  <definedNames>
    <definedName name="_xlnm.Print_Titles" localSheetId="0">'2012-для горсовета'!$9:$11</definedName>
  </definedNames>
  <calcPr fullCalcOnLoad="1" refMode="R1C1"/>
</workbook>
</file>

<file path=xl/sharedStrings.xml><?xml version="1.0" encoding="utf-8"?>
<sst xmlns="http://schemas.openxmlformats.org/spreadsheetml/2006/main" count="242" uniqueCount="230">
  <si>
    <t>Код бюджетной классификации</t>
  </si>
  <si>
    <t>НАЛОГИ 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</si>
  <si>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</si>
  <si>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</si>
  <si>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</si>
  <si>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</si>
  <si>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</si>
  <si>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</si>
  <si>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</si>
  <si>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</si>
  <si>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</si>
  <si>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>Сумма доходов</t>
  </si>
  <si>
    <t>Налог на добычу общераспространенных полезных ископаемых</t>
  </si>
  <si>
    <t>НАЛОГИ, СБОРЫ И РЕГУЛЯРНЫЕ ПЛАТЕЖИ ЗА ПОЛЬЗОВАНИЕ ПРИРОДНЫМИ РЕСУРСАМИ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</si>
  <si>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</si>
  <si>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</si>
  <si>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Прочие неналоговые доходы бюджетов городских округов</t>
  </si>
  <si>
    <t>(тыс.рублей)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</si>
  <si>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</si>
  <si>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</si>
  <si>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Государственная пошлина за выдачу разрешения на установку рекламной конструкции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</si>
  <si>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</si>
  <si>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</si>
  <si>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предоставления муниципального жилого фонда по договорам найма</t>
  </si>
  <si>
    <t>1 00 00000 00 0000 000</t>
  </si>
  <si>
    <t>1 01 00000 00 0000 000</t>
  </si>
  <si>
    <t>1 01 02000 01 0000 110</t>
  </si>
  <si>
    <t>1 05 00000 00 0000 000</t>
  </si>
  <si>
    <t>1 06 00000 00 0000 000</t>
  </si>
  <si>
    <t>1 06 06000 00 0000 110</t>
  </si>
  <si>
    <t>1 07 00000 00 0000 000</t>
  </si>
  <si>
    <t>1 08 00000 00 0000 000</t>
  </si>
  <si>
    <t>1 08 07150 01 1000 110</t>
  </si>
  <si>
    <t>1 09 00000 00 0000 000</t>
  </si>
  <si>
    <t>1 11 00000 00 0000 000</t>
  </si>
  <si>
    <t>1 11 05000 00 0000 120</t>
  </si>
  <si>
    <t>1 11 05024 04 0000 120</t>
  </si>
  <si>
    <t>1 11 05030 00 0000 120</t>
  </si>
  <si>
    <t>1 11 05034 04 0000 120</t>
  </si>
  <si>
    <t>1 11 05034 04 0001 120</t>
  </si>
  <si>
    <t>1 11 07000 00 0000 120</t>
  </si>
  <si>
    <t>1 12 00000 00 0000 000</t>
  </si>
  <si>
    <t>1 12 01000 01 0000 120</t>
  </si>
  <si>
    <t>1 14 00000 00 0000 000</t>
  </si>
  <si>
    <t>1 16 00000 00 0000 000</t>
  </si>
  <si>
    <t>1 17 00000 00 0000 000</t>
  </si>
  <si>
    <t>1 17 05040 04 0000 180</t>
  </si>
  <si>
    <t>ГОСУДАРСТВЕННАЯ ПОШЛИНА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</si>
  <si>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</si>
  <si>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</si>
  <si>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</si>
  <si>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</si>
  <si>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административные правонарушения в области дорожного движения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</si>
  <si>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</si>
  <si>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</si>
  <si>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1 09 04050 00 0000 110</t>
  </si>
  <si>
    <t>1 11 05010 00 0000 120</t>
  </si>
  <si>
    <t>1 11 05020 00 0000 120</t>
  </si>
  <si>
    <t>1 14 02000 00 0000 000</t>
  </si>
  <si>
    <t>1 16 03000 00 0000 140</t>
  </si>
  <si>
    <t>Денежные взыскания (штрафы) за нарушение законодательства о налогах и сборах</t>
  </si>
  <si>
    <t>1 16 90000 00 0000 140</t>
  </si>
  <si>
    <t>1 17 05000 00 0000 180</t>
  </si>
  <si>
    <t>Прочие неналоговые доходы</t>
  </si>
  <si>
    <t>1 07 01000 01 0000 110</t>
  </si>
  <si>
    <t>Налог на добычу полезных ископаемых</t>
  </si>
  <si>
    <t>1 08 03000 01 0000 110</t>
  </si>
  <si>
    <t>Государственная пошлина по делам, рассматриваемым в судах общей юрисдикции, мировыми судьями</t>
  </si>
  <si>
    <t>1 09 04000 00 0000 110</t>
  </si>
  <si>
    <t>Налоги на имущество</t>
  </si>
  <si>
    <t>1 11 07010 00 0000 120</t>
  </si>
  <si>
    <t>Доходы от продажи земельных участков, государственная собственность на которые не разграничена</t>
  </si>
  <si>
    <t>1 06 01000 00 0000 110</t>
  </si>
  <si>
    <t>Налог на имущество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</si>
  <si>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</si>
  <si>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</si>
  <si>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</t>
  </si>
  <si>
    <t>1 06 06010 00 0000 110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</si>
  <si>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</si>
  <si>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</si>
  <si>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</si>
  <si>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</si>
  <si>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административные правонарушения в области 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</si>
  <si>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</si>
  <si>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</si>
  <si>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1 13 00000 00 0000 000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</si>
  <si>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</si>
  <si>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</si>
  <si>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1 14 06000 00 0000 430</t>
  </si>
  <si>
    <t>1 14 06010 00 0000 430</t>
  </si>
  <si>
    <t>1 14 06012 04 0000 430</t>
  </si>
  <si>
    <t>1 08 03010 01 1000 110</t>
  </si>
  <si>
    <t>Доходы от перечисления части прибыли государственных и муниципальных унитарных предприятий, остающейся после уплаты налогов и  обязательных платежей</t>
  </si>
  <si>
    <t>НАЛОГОВЫЕ И НЕНАЛОГОВЫЕ ДОХОДЫ</t>
  </si>
  <si>
    <t>1 09 06000 02 0000 110</t>
  </si>
  <si>
    <t>Прочие налоги и сборы (по отмененным налогам и сборам субъектов Российской Федерации)</t>
  </si>
  <si>
    <t>Налог с продаж</t>
  </si>
  <si>
    <t>1 09 07000 00 0000 110</t>
  </si>
  <si>
    <t>Прочие налоги и сборы (по отмененным местным налогам и сборам)</t>
  </si>
  <si>
    <t>1 09 07050 00 0000 110</t>
  </si>
  <si>
    <t>Прочие местные налоги и сборы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</si>
  <si>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</si>
  <si>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</si>
  <si>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</si>
  <si>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</si>
  <si>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(сумма платежа)</t>
  </si>
  <si>
    <t>1 11 05024 04 0100 120</t>
  </si>
  <si>
    <t>1 11 05034 04 0100 120</t>
  </si>
  <si>
    <t>1 11 07014 04 0100 120</t>
  </si>
  <si>
    <t>1 01 02010 01 1000 110</t>
  </si>
  <si>
    <t>1 01 02020 01 1000 110</t>
  </si>
  <si>
    <t>1 01 02030 01 1000 110</t>
  </si>
  <si>
    <t>1 01 02040 01 1000 110</t>
  </si>
  <si>
    <t>1 06 01020 04 1000 110</t>
  </si>
  <si>
    <t>1 06 06012 04 1000 110</t>
  </si>
  <si>
    <t>1 06 06022 04 1000 110</t>
  </si>
  <si>
    <t>1 07 01020 01 1000 110</t>
  </si>
  <si>
    <t>Наименование кода                          дохода бюджета</t>
  </si>
  <si>
    <t>Налог на игорный бизнес</t>
  </si>
  <si>
    <t>1 06 05000 02 1000 110</t>
  </si>
  <si>
    <t>Денежные взыскания (штрафы) за нарушение законодательства в области обеспечения санитарно-эпидемиологи-ческого благополучия человека и законодательства в сфере защиты прав потребителей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</si>
  <si>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</si>
  <si>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</si>
  <si>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</si>
  <si>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</si>
  <si>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1 09 06010 02 2000 110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</si>
  <si>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</si>
  <si>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</si>
  <si>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</si>
  <si>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</si>
  <si>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1 14 06020 00 0000 430</t>
  </si>
  <si>
    <t>1 14 06024 04 0000 430</t>
  </si>
  <si>
    <t>1 05 02010 02 1000 110</t>
  </si>
  <si>
    <t>1 05 03010 01 1000 110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</si>
  <si>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</si>
  <si>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земельных участков бюджетных и автономных 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</si>
  <si>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</si>
  <si>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</si>
  <si>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</si>
  <si>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</si>
  <si>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платежа)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</si>
  <si>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</si>
  <si>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</si>
  <si>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</si>
  <si>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платежа)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</si>
  <si>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</si>
  <si>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</si>
  <si>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</si>
  <si>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1 05 02020 02 1000 110</t>
  </si>
  <si>
    <t>1 16 32000 00 0000 140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</si>
  <si>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</si>
  <si>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</si>
  <si>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</si>
  <si>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</si>
  <si>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</si>
  <si>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</si>
  <si>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1 05 03020 01 1000 110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</si>
  <si>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</si>
  <si>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</si>
  <si>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</si>
  <si>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</si>
  <si>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Доходы от реализации  имущества, находящегося в оперативном управлении учреждений, находящихся в ведении органов управления  городских округов (за исключением имущества муниципальных бюджетных и автономных учреждений),  в части реализации материальных запасов по указанному имуществу </t>
  </si>
  <si>
    <t>Земельный налог (по обязательствам, возникшим  до 1января 2006 года)</t>
  </si>
  <si>
    <t>(тыс. рублей)</t>
  </si>
  <si>
    <t>Прогнозируемые доходы бюджета города Смоленска, за исключением безвозмездных поступлений, на 2012 год</t>
  </si>
  <si>
    <t xml:space="preserve">Сумма                                     </t>
  </si>
  <si>
    <t xml:space="preserve">                                                                                                   Совета IV созыва</t>
  </si>
  <si>
    <t>1 09 04052 04 1000 110</t>
  </si>
  <si>
    <t>1 09 07032 04 2000 110</t>
  </si>
  <si>
    <t>1 09 07052 04 2000 110</t>
  </si>
  <si>
    <t>ДОХОДЫ ОТ ИСПОЛЬЗОВАНИЯ ИМУЩЕСТВА, НАХОДЯЩЕГОСЯ В ГОСУДАРСТВЕННОЙ И МУНИЦИ-ПАЛЬНОЙ СОБСТВЕННОСТИ</t>
  </si>
  <si>
    <t>1 11 05012 04 0100 120</t>
  </si>
  <si>
    <t>Платежи от государственных и муниципальных  унитарных предприятий</t>
  </si>
  <si>
    <t>ДОХОДЫ ОТ ОКАЗАНИЯ ПЛАТНЫХ УСЛУГ 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</si>
  <si>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</si>
  <si>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</si>
  <si>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</si>
  <si>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</si>
  <si>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</si>
  <si>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</si>
  <si>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</si>
  <si>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</si>
  <si>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</si>
  <si>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</si>
  <si>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</si>
  <si>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</si>
  <si>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1 14 02040 04 0000 410</t>
  </si>
  <si>
    <t>1 14 02043 04 0000 410</t>
  </si>
  <si>
    <t>1 14 02043 04 0100 410</t>
  </si>
  <si>
    <t>1 14 02040 04 0000 440</t>
  </si>
  <si>
    <t>1 14 02042 04 0000 440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</si>
  <si>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i/>
        <sz val="12"/>
        <rFont val="Arial"/>
        <family val="2"/>
      </rPr>
      <t>¹</t>
    </r>
    <r>
      <rPr>
        <i/>
        <sz val="12"/>
        <rFont val="Times New Roman Cyr"/>
        <family val="1"/>
      </rPr>
      <t>, пунктами 1 и 2 статьи 120, статьями 125, 126, 128, 129, 129</t>
    </r>
    <r>
      <rPr>
        <i/>
        <sz val="12"/>
        <rFont val="Arial"/>
        <family val="2"/>
      </rPr>
      <t>¹</t>
    </r>
    <r>
      <rPr>
        <i/>
        <sz val="12"/>
        <rFont val="Times New Roman Cyr"/>
        <family val="1"/>
      </rPr>
      <t>, 132, 133, 134, 135, 135</t>
    </r>
    <r>
      <rPr>
        <i/>
        <sz val="12"/>
        <rFont val="Arial"/>
        <family val="2"/>
      </rPr>
      <t>¹</t>
    </r>
    <r>
      <rPr>
        <i/>
        <sz val="12"/>
        <rFont val="Times New Roman Cyr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</si>
  <si>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1 16 25000 00 0000 140</t>
  </si>
  <si>
    <t xml:space="preserve">                                                                                                   Смоленского городского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</si>
  <si>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</si>
  <si>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</si>
  <si>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 в соответствии со статьей 227¹ Налогового кодекса Российской Федерации</t>
  </si>
  <si>
    <t>Единый налог на вмененный доход для отдельных видов деятельности                                    (за налоговые периоды, истекшие до 1 января 2011 года)</t>
  </si>
  <si>
    <t>Единый сельскохозяйственный налог                                                (за налоговые периоды, истекшие до 1 января 2011 года)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</si>
  <si>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</si>
  <si>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1 05 03000 01 0000 110</t>
  </si>
  <si>
    <t>1 05 02000 02 0000 110</t>
  </si>
  <si>
    <t xml:space="preserve">Прочие местные налоги и сборы, мобилизуемые на территориях городских округов </t>
  </si>
  <si>
    <t>Приложение № 6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</si>
  <si>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</si>
  <si>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</si>
  <si>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</si>
  <si>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</si>
  <si>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1 12 01010 01 6000 120</t>
  </si>
  <si>
    <t>1 12 01020 01 6000 120</t>
  </si>
  <si>
    <t>1 12 01030 01 6000 120</t>
  </si>
  <si>
    <t>1 12 01040 01 6000 120</t>
  </si>
  <si>
    <t>1 16 03010 01 6000 140</t>
  </si>
  <si>
    <t>1 16 03030 01 6000 140</t>
  </si>
  <si>
    <t>1 16 06000 01 6000 140</t>
  </si>
  <si>
    <t>1 16 08000 01 6000 140</t>
  </si>
  <si>
    <t>1 16 21040 04 6000 140</t>
  </si>
  <si>
    <t>1 16 25010 01 6000 140</t>
  </si>
  <si>
    <t>1 16 25030 01 6000 140</t>
  </si>
  <si>
    <t>1 16 25050 01 6000 140</t>
  </si>
  <si>
    <t>1 16 25060 01 6000 140</t>
  </si>
  <si>
    <t>1 16 28000 01 6000 140</t>
  </si>
  <si>
    <t>1 16 30000 01 6000 140</t>
  </si>
  <si>
    <t>1 16 33040 04 6000 140</t>
  </si>
  <si>
    <t>1 16 90040 04 6000 140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</si>
  <si>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</si>
  <si>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1 16 90040 04 0000 140</t>
  </si>
  <si>
    <t xml:space="preserve">                                                                                                   Приложение №  2</t>
  </si>
  <si>
    <t xml:space="preserve">                                                                                                   к решению 39 сессии </t>
  </si>
  <si>
    <t xml:space="preserve">                                                                                                   от 28.09.2012 № 703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</si>
</sst>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</numFmts>
  <fonts count="53">
    <font>
      <sz val="10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 shrinkToFit="1"/>
    </xf>
    <xf numFmtId="0" fontId="2" fillId="0" borderId="10" xfId="0" applyFont="1" applyBorder="1" applyAlignment="1">
      <alignment horizontal="justify" vertical="top" wrapText="1" shrinkToFit="1"/>
    </xf>
    <xf numFmtId="0" fontId="9" fillId="0" borderId="10" xfId="0" applyFont="1" applyBorder="1" applyAlignment="1">
      <alignment horizontal="center" vertical="top" wrapText="1" shrinkToFit="1"/>
    </xf>
    <xf numFmtId="168" fontId="2" fillId="0" borderId="10" xfId="0" applyNumberFormat="1" applyFont="1" applyBorder="1" applyAlignment="1">
      <alignment horizontal="right" vertical="top" wrapText="1" shrinkToFit="1"/>
    </xf>
    <xf numFmtId="0" fontId="1" fillId="0" borderId="10" xfId="0" applyFont="1" applyBorder="1" applyAlignment="1">
      <alignment horizontal="center" vertical="top" wrapText="1" shrinkToFit="1"/>
    </xf>
    <xf numFmtId="0" fontId="12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0" xfId="0" applyFont="1" applyBorder="1" applyAlignment="1">
      <alignment horizontal="justify" vertical="top" wrapText="1" shrinkToFit="1"/>
    </xf>
    <xf numFmtId="168" fontId="2" fillId="0" borderId="10" xfId="0" applyNumberFormat="1" applyFont="1" applyBorder="1" applyAlignment="1">
      <alignment horizontal="right" vertical="top" wrapText="1" shrinkToFit="1"/>
    </xf>
    <xf numFmtId="0" fontId="15" fillId="0" borderId="10" xfId="0" applyFont="1" applyBorder="1" applyAlignment="1">
      <alignment horizontal="justify" vertical="top" wrapText="1" shrinkToFit="1"/>
    </xf>
    <xf numFmtId="168" fontId="4" fillId="0" borderId="10" xfId="0" applyNumberFormat="1" applyFont="1" applyBorder="1" applyAlignment="1">
      <alignment horizontal="right" vertical="top" wrapText="1" shrinkToFit="1"/>
    </xf>
    <xf numFmtId="168" fontId="2" fillId="0" borderId="11" xfId="0" applyNumberFormat="1" applyFont="1" applyBorder="1" applyAlignment="1">
      <alignment horizontal="right" vertical="top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2" fillId="0" borderId="10" xfId="0" applyFont="1" applyBorder="1" applyAlignment="1">
      <alignment horizontal="justify" vertical="top" wrapText="1" shrinkToFit="1"/>
    </xf>
    <xf numFmtId="0" fontId="6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5" fillId="0" borderId="10" xfId="0" applyFont="1" applyBorder="1" applyAlignment="1">
      <alignment horizontal="justify" vertical="top" wrapText="1" shrinkToFit="1"/>
    </xf>
    <xf numFmtId="0" fontId="10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 shrinkToFit="1"/>
    </xf>
    <xf numFmtId="0" fontId="3" fillId="0" borderId="11" xfId="0" applyFont="1" applyBorder="1" applyAlignment="1">
      <alignment horizontal="justify" vertical="top" wrapText="1" shrinkToFit="1"/>
    </xf>
    <xf numFmtId="0" fontId="3" fillId="0" borderId="12" xfId="0" applyFont="1" applyBorder="1" applyAlignment="1">
      <alignment horizontal="justify" vertical="top" wrapText="1" shrinkToFit="1"/>
    </xf>
    <xf numFmtId="49" fontId="15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 shrinkToFit="1"/>
    </xf>
    <xf numFmtId="0" fontId="6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 shrinkToFit="1"/>
    </xf>
    <xf numFmtId="0" fontId="5" fillId="0" borderId="10" xfId="0" applyFont="1" applyBorder="1" applyAlignment="1">
      <alignment horizontal="justify" vertical="top" wrapText="1"/>
    </xf>
    <xf numFmtId="168" fontId="5" fillId="0" borderId="10" xfId="0" applyNumberFormat="1" applyFont="1" applyBorder="1" applyAlignment="1">
      <alignment horizontal="right" vertical="top" wrapText="1" shrinkToFit="1"/>
    </xf>
    <xf numFmtId="0" fontId="16" fillId="0" borderId="10" xfId="0" applyFont="1" applyBorder="1" applyAlignment="1">
      <alignment horizontal="justify" vertical="top" wrapText="1" shrinkToFit="1"/>
    </xf>
    <xf numFmtId="0" fontId="4" fillId="0" borderId="10" xfId="0" applyFont="1" applyFill="1" applyBorder="1" applyAlignment="1">
      <alignment horizontal="justify" vertical="top" wrapText="1" shrinkToFit="1"/>
    </xf>
    <xf numFmtId="168" fontId="15" fillId="0" borderId="10" xfId="0" applyNumberFormat="1" applyFont="1" applyBorder="1" applyAlignment="1">
      <alignment horizontal="right" vertical="top" wrapText="1" shrinkToFit="1"/>
    </xf>
    <xf numFmtId="168" fontId="6" fillId="0" borderId="10" xfId="0" applyNumberFormat="1" applyFont="1" applyBorder="1" applyAlignment="1">
      <alignment horizontal="right" vertical="top" wrapText="1" shrinkToFit="1"/>
    </xf>
    <xf numFmtId="168" fontId="11" fillId="0" borderId="10" xfId="0" applyNumberFormat="1" applyFont="1" applyBorder="1" applyAlignment="1">
      <alignment horizontal="right" vertical="top" wrapText="1" shrinkToFit="1"/>
    </xf>
    <xf numFmtId="168" fontId="11" fillId="0" borderId="10" xfId="0" applyNumberFormat="1" applyFont="1" applyBorder="1" applyAlignment="1">
      <alignment horizontal="right" vertical="top" wrapText="1" shrinkToFit="1"/>
    </xf>
    <xf numFmtId="168" fontId="14" fillId="0" borderId="10" xfId="0" applyNumberFormat="1" applyFont="1" applyBorder="1" applyAlignment="1">
      <alignment horizontal="right" vertical="top" wrapText="1" shrinkToFit="1"/>
    </xf>
    <xf numFmtId="168" fontId="2" fillId="0" borderId="10" xfId="0" applyNumberFormat="1" applyFont="1" applyFill="1" applyBorder="1" applyAlignment="1">
      <alignment horizontal="right" vertical="top" wrapText="1" shrinkToFit="1"/>
    </xf>
    <xf numFmtId="0" fontId="11" fillId="0" borderId="10" xfId="0" applyFont="1" applyBorder="1" applyAlignment="1">
      <alignment horizontal="justify" vertical="top" wrapText="1"/>
    </xf>
    <xf numFmtId="168" fontId="6" fillId="0" borderId="10" xfId="0" applyNumberFormat="1" applyFont="1" applyFill="1" applyBorder="1" applyAlignment="1">
      <alignment horizontal="right" vertical="top" wrapText="1" shrinkToFit="1"/>
    </xf>
    <xf numFmtId="168" fontId="15" fillId="0" borderId="10" xfId="0" applyNumberFormat="1" applyFont="1" applyFill="1" applyBorder="1" applyAlignment="1">
      <alignment horizontal="right" vertical="top" wrapText="1" shrinkToFit="1"/>
    </xf>
    <xf numFmtId="168" fontId="11" fillId="0" borderId="10" xfId="0" applyNumberFormat="1" applyFont="1" applyFill="1" applyBorder="1" applyAlignment="1">
      <alignment horizontal="right" vertical="top" wrapText="1" shrinkToFit="1"/>
    </xf>
    <xf numFmtId="168" fontId="14" fillId="0" borderId="10" xfId="0" applyNumberFormat="1" applyFont="1" applyFill="1" applyBorder="1" applyAlignment="1">
      <alignment horizontal="right" vertical="top" wrapText="1" shrinkToFit="1"/>
    </xf>
    <xf numFmtId="0" fontId="4" fillId="0" borderId="12" xfId="0" applyFont="1" applyFill="1" applyBorder="1" applyAlignment="1">
      <alignment horizontal="justify" vertical="top" wrapText="1" shrinkToFit="1"/>
    </xf>
    <xf numFmtId="168" fontId="4" fillId="0" borderId="12" xfId="0" applyNumberFormat="1" applyFont="1" applyFill="1" applyBorder="1" applyAlignment="1">
      <alignment horizontal="right" vertical="top" wrapText="1" shrinkToFit="1"/>
    </xf>
    <xf numFmtId="0" fontId="15" fillId="0" borderId="10" xfId="0" applyFont="1" applyFill="1" applyBorder="1" applyAlignment="1">
      <alignment horizontal="justify" vertical="top" wrapText="1" shrinkToFit="1"/>
    </xf>
    <xf numFmtId="0" fontId="1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top" wrapText="1" shrinkToFit="1"/>
    </xf>
    <xf numFmtId="49" fontId="2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168" fontId="10" fillId="0" borderId="10" xfId="0" applyNumberFormat="1" applyFont="1" applyFill="1" applyBorder="1" applyAlignment="1">
      <alignment horizontal="right" vertical="top" wrapText="1" shrinkToFit="1"/>
    </xf>
    <xf numFmtId="0" fontId="10" fillId="0" borderId="0" xfId="0" applyFont="1" applyAlignment="1">
      <alignment/>
    </xf>
    <xf numFmtId="168" fontId="10" fillId="0" borderId="10" xfId="0" applyNumberFormat="1" applyFont="1" applyBorder="1" applyAlignment="1">
      <alignment horizontal="right" vertical="top" wrapText="1" shrinkToFit="1"/>
    </xf>
    <xf numFmtId="168" fontId="11" fillId="0" borderId="12" xfId="0" applyNumberFormat="1" applyFont="1" applyBorder="1" applyAlignment="1">
      <alignment horizontal="right" vertical="top" wrapText="1" shrinkToFit="1"/>
    </xf>
    <xf numFmtId="168" fontId="10" fillId="0" borderId="12" xfId="0" applyNumberFormat="1" applyFont="1" applyFill="1" applyBorder="1" applyAlignment="1">
      <alignment horizontal="right" vertical="top" wrapText="1" shrinkToFit="1"/>
    </xf>
    <xf numFmtId="168" fontId="11" fillId="0" borderId="11" xfId="0" applyNumberFormat="1" applyFont="1" applyFill="1" applyBorder="1" applyAlignment="1">
      <alignment horizontal="right" vertical="top" wrapText="1" shrinkToFi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justify" vertical="top" wrapText="1" shrinkToFit="1"/>
    </xf>
    <xf numFmtId="168" fontId="4" fillId="0" borderId="10" xfId="0" applyNumberFormat="1" applyFont="1" applyFill="1" applyBorder="1" applyAlignment="1">
      <alignment horizontal="right" vertical="top" wrapText="1" shrinkToFit="1"/>
    </xf>
    <xf numFmtId="0" fontId="11" fillId="0" borderId="10" xfId="0" applyFont="1" applyBorder="1" applyAlignment="1">
      <alignment horizontal="justify" vertical="top" wrapText="1" shrinkToFit="1"/>
    </xf>
    <xf numFmtId="0" fontId="2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11" fontId="15" fillId="0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 shrinkToFit="1"/>
    </xf>
    <xf numFmtId="49" fontId="2" fillId="33" borderId="10" xfId="0" applyNumberFormat="1" applyFont="1" applyFill="1" applyBorder="1" applyAlignment="1">
      <alignment horizontal="justify" vertical="top" wrapText="1"/>
    </xf>
    <xf numFmtId="168" fontId="11" fillId="33" borderId="10" xfId="0" applyNumberFormat="1" applyFont="1" applyFill="1" applyBorder="1" applyAlignment="1">
      <alignment horizontal="right" vertical="top" wrapText="1" shrinkToFit="1"/>
    </xf>
    <xf numFmtId="0" fontId="5" fillId="33" borderId="10" xfId="0" applyFont="1" applyFill="1" applyBorder="1" applyAlignment="1">
      <alignment horizontal="justify" vertical="top" wrapText="1" shrinkToFit="1"/>
    </xf>
    <xf numFmtId="49" fontId="5" fillId="33" borderId="10" xfId="0" applyNumberFormat="1" applyFont="1" applyFill="1" applyBorder="1" applyAlignment="1">
      <alignment horizontal="justify" vertical="top" wrapText="1"/>
    </xf>
    <xf numFmtId="168" fontId="10" fillId="33" borderId="10" xfId="0" applyNumberFormat="1" applyFont="1" applyFill="1" applyBorder="1" applyAlignment="1">
      <alignment horizontal="right" vertical="top" wrapText="1" shrinkToFit="1"/>
    </xf>
    <xf numFmtId="0" fontId="18" fillId="0" borderId="0" xfId="0" applyFont="1" applyAlignment="1">
      <alignment horizontal="right"/>
    </xf>
    <xf numFmtId="168" fontId="2" fillId="0" borderId="10" xfId="0" applyNumberFormat="1" applyFont="1" applyFill="1" applyBorder="1" applyAlignment="1">
      <alignment horizontal="right" vertical="top" wrapText="1" shrinkToFit="1"/>
    </xf>
    <xf numFmtId="168" fontId="5" fillId="0" borderId="10" xfId="0" applyNumberFormat="1" applyFont="1" applyFill="1" applyBorder="1" applyAlignment="1">
      <alignment horizontal="right" vertical="top" wrapText="1" shrinkToFi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justify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PageLayoutView="0" workbookViewId="0" topLeftCell="A1">
      <selection activeCell="A7" sqref="A7:E7"/>
    </sheetView>
  </sheetViews>
  <sheetFormatPr defaultColWidth="9.00390625" defaultRowHeight="12.75"/>
  <cols>
    <col min="1" max="1" width="23.625" style="0" customWidth="1"/>
    <col min="2" max="2" width="46.25390625" style="0" customWidth="1"/>
    <col min="3" max="3" width="18.375" style="0" hidden="1" customWidth="1"/>
    <col min="4" max="4" width="0.12890625" style="0" hidden="1" customWidth="1"/>
    <col min="5" max="5" width="17.25390625" style="0" customWidth="1"/>
  </cols>
  <sheetData>
    <row r="1" spans="1:5" ht="15.75">
      <c r="A1" s="75" t="s">
        <v>227</v>
      </c>
      <c r="B1" s="75"/>
      <c r="C1" s="75"/>
      <c r="D1" s="75"/>
      <c r="E1" s="75"/>
    </row>
    <row r="2" spans="1:5" ht="15.75">
      <c r="A2" s="75" t="s">
        <v>228</v>
      </c>
      <c r="B2" s="75"/>
      <c r="C2" s="75"/>
      <c r="D2" s="75"/>
      <c r="E2" s="75"/>
    </row>
    <row r="3" spans="1:5" ht="15.75">
      <c r="A3" s="75" t="s">
        <v>193</v>
      </c>
      <c r="B3" s="75"/>
      <c r="C3" s="75"/>
      <c r="D3" s="75"/>
      <c r="E3" s="75"/>
    </row>
    <row r="4" spans="1:5" ht="15.75">
      <c r="A4" s="75" t="s">
        <v>166</v>
      </c>
      <c r="B4" s="75"/>
      <c r="C4" s="75"/>
      <c r="D4" s="75"/>
      <c r="E4" s="75"/>
    </row>
    <row r="5" spans="1:5" ht="15.75">
      <c r="A5" s="75" t="s">
        <v>229</v>
      </c>
      <c r="B5" s="75"/>
      <c r="C5" s="75"/>
      <c r="D5" s="75"/>
      <c r="E5" s="75"/>
    </row>
    <row r="6" spans="1:5" ht="12.75">
      <c r="A6" s="58"/>
      <c r="B6" s="58"/>
      <c r="C6" s="58"/>
      <c r="D6" s="58"/>
      <c r="E6" s="58"/>
    </row>
    <row r="7" spans="1:5" ht="42.75" customHeight="1">
      <c r="A7" s="74" t="s">
        <v>164</v>
      </c>
      <c r="B7" s="74"/>
      <c r="C7" s="74"/>
      <c r="D7" s="74"/>
      <c r="E7" s="74"/>
    </row>
    <row r="8" spans="1:5" ht="21.75" customHeight="1">
      <c r="A8" s="53" t="s">
        <v>203</v>
      </c>
      <c r="B8" s="6"/>
      <c r="C8" s="7" t="s">
        <v>17</v>
      </c>
      <c r="E8" s="71" t="s">
        <v>163</v>
      </c>
    </row>
    <row r="9" spans="1:5" ht="31.5" customHeight="1">
      <c r="A9" s="76" t="s">
        <v>0</v>
      </c>
      <c r="B9" s="76" t="s">
        <v>117</v>
      </c>
      <c r="C9" s="5" t="s">
        <v>11</v>
      </c>
      <c r="D9" s="5" t="s">
        <v>11</v>
      </c>
      <c r="E9" s="76" t="s">
        <v>165</v>
      </c>
    </row>
    <row r="10" spans="1:5" ht="15.75" customHeight="1">
      <c r="A10" s="77"/>
      <c r="B10" s="77"/>
      <c r="C10" s="5"/>
      <c r="D10" s="5"/>
      <c r="E10" s="77"/>
    </row>
    <row r="11" spans="1:5" ht="15.75" customHeight="1">
      <c r="A11" s="3">
        <v>1</v>
      </c>
      <c r="B11" s="3">
        <v>2</v>
      </c>
      <c r="C11" s="3">
        <v>3</v>
      </c>
      <c r="D11" s="3">
        <v>3</v>
      </c>
      <c r="E11" s="3">
        <v>3</v>
      </c>
    </row>
    <row r="12" spans="1:5" ht="30.75" customHeight="1">
      <c r="A12" s="2" t="s">
        <v>24</v>
      </c>
      <c r="B12" s="2" t="s">
        <v>93</v>
      </c>
      <c r="C12" s="4" t="e">
        <f>C13+C19+C26+C35+C38+C43+C54+C70+C83+#REF!+C101+C123+C76</f>
        <v>#REF!</v>
      </c>
      <c r="D12" s="4" t="e">
        <f>D13+D19+D26+D35+D38+D43+D54+D70+D76+D83+#REF!+D101+D123</f>
        <v>#REF!</v>
      </c>
      <c r="E12" s="55">
        <f>E13+E19+E26+E35+E38+E43+E54+E70+E83+E101+E123+E76</f>
        <v>3916483.1</v>
      </c>
    </row>
    <row r="13" spans="1:5" ht="17.25" customHeight="1">
      <c r="A13" s="2" t="s">
        <v>25</v>
      </c>
      <c r="B13" s="13" t="s">
        <v>1</v>
      </c>
      <c r="C13" s="4" t="e">
        <f>C15+#REF!+C17+C18+#REF!</f>
        <v>#REF!</v>
      </c>
      <c r="D13" s="4" t="e">
        <f>D15+#REF!+D17+D18+#REF!</f>
        <v>#REF!</v>
      </c>
      <c r="E13" s="41">
        <f>E14</f>
        <v>2193370</v>
      </c>
    </row>
    <row r="14" spans="1:5" ht="17.25" customHeight="1">
      <c r="A14" s="2" t="s">
        <v>26</v>
      </c>
      <c r="B14" s="14" t="s">
        <v>2</v>
      </c>
      <c r="C14" s="4" t="e">
        <f>C15+#REF!+C17+C18+#REF!</f>
        <v>#REF!</v>
      </c>
      <c r="D14" s="4" t="e">
        <f>D15+#REF!+D17+D18+#REF!</f>
        <v>#REF!</v>
      </c>
      <c r="E14" s="41">
        <f>E15+E17+E18+E16</f>
        <v>2193370</v>
      </c>
    </row>
    <row r="15" spans="1:5" ht="110.25" customHeight="1">
      <c r="A15" s="1" t="s">
        <v>109</v>
      </c>
      <c r="B15" s="1" t="s">
        <v>194</v>
      </c>
      <c r="C15" s="11">
        <v>12675</v>
      </c>
      <c r="D15" s="11">
        <v>0</v>
      </c>
      <c r="E15" s="52">
        <v>2166793</v>
      </c>
    </row>
    <row r="16" spans="1:5" ht="156" customHeight="1">
      <c r="A16" s="59" t="s">
        <v>110</v>
      </c>
      <c r="B16" s="59" t="s">
        <v>199</v>
      </c>
      <c r="C16" s="60">
        <v>11830</v>
      </c>
      <c r="D16" s="60">
        <v>0</v>
      </c>
      <c r="E16" s="52">
        <v>25627</v>
      </c>
    </row>
    <row r="17" spans="1:5" ht="63" customHeight="1">
      <c r="A17" s="1" t="s">
        <v>111</v>
      </c>
      <c r="B17" s="1" t="s">
        <v>195</v>
      </c>
      <c r="C17" s="11">
        <v>5492.5</v>
      </c>
      <c r="D17" s="11">
        <v>0</v>
      </c>
      <c r="E17" s="52">
        <v>200</v>
      </c>
    </row>
    <row r="18" spans="1:5" ht="126" customHeight="1">
      <c r="A18" s="1" t="s">
        <v>112</v>
      </c>
      <c r="B18" s="31" t="s">
        <v>196</v>
      </c>
      <c r="C18" s="11">
        <v>1300</v>
      </c>
      <c r="D18" s="11">
        <v>0</v>
      </c>
      <c r="E18" s="52">
        <v>750</v>
      </c>
    </row>
    <row r="19" spans="1:5" ht="18.75" customHeight="1">
      <c r="A19" s="2" t="s">
        <v>27</v>
      </c>
      <c r="B19" s="16" t="s">
        <v>3</v>
      </c>
      <c r="C19" s="4">
        <f>C21+C24</f>
        <v>300166.6</v>
      </c>
      <c r="D19" s="4">
        <f>D21+D24</f>
        <v>-18775</v>
      </c>
      <c r="E19" s="41">
        <f>E20+E23</f>
        <v>423200</v>
      </c>
    </row>
    <row r="20" spans="1:5" ht="30.75" customHeight="1">
      <c r="A20" s="17" t="s">
        <v>201</v>
      </c>
      <c r="B20" s="17" t="s">
        <v>4</v>
      </c>
      <c r="C20" s="29"/>
      <c r="D20" s="29"/>
      <c r="E20" s="52">
        <f>E21+E22</f>
        <v>422500</v>
      </c>
    </row>
    <row r="21" spans="1:5" ht="30" customHeight="1">
      <c r="A21" s="15" t="s">
        <v>132</v>
      </c>
      <c r="B21" s="15" t="s">
        <v>4</v>
      </c>
      <c r="C21" s="33">
        <v>300000</v>
      </c>
      <c r="D21" s="33">
        <v>-18754.5</v>
      </c>
      <c r="E21" s="42">
        <f>416500+2500</f>
        <v>419000</v>
      </c>
    </row>
    <row r="22" spans="1:5" ht="63" customHeight="1">
      <c r="A22" s="15" t="s">
        <v>148</v>
      </c>
      <c r="B22" s="15" t="s">
        <v>197</v>
      </c>
      <c r="C22" s="33">
        <v>91000</v>
      </c>
      <c r="D22" s="33"/>
      <c r="E22" s="42">
        <v>3500</v>
      </c>
    </row>
    <row r="23" spans="1:5" ht="18.75" customHeight="1">
      <c r="A23" s="17" t="s">
        <v>200</v>
      </c>
      <c r="B23" s="17" t="s">
        <v>5</v>
      </c>
      <c r="C23" s="29"/>
      <c r="D23" s="29"/>
      <c r="E23" s="52">
        <f>E24+E25</f>
        <v>700</v>
      </c>
    </row>
    <row r="24" spans="1:5" ht="18" customHeight="1">
      <c r="A24" s="15" t="s">
        <v>133</v>
      </c>
      <c r="B24" s="15" t="s">
        <v>5</v>
      </c>
      <c r="C24" s="33">
        <v>166.6</v>
      </c>
      <c r="D24" s="33">
        <v>-20.5</v>
      </c>
      <c r="E24" s="42">
        <v>675</v>
      </c>
    </row>
    <row r="25" spans="1:5" ht="46.5" customHeight="1">
      <c r="A25" s="15" t="s">
        <v>156</v>
      </c>
      <c r="B25" s="15" t="s">
        <v>198</v>
      </c>
      <c r="C25" s="33"/>
      <c r="D25" s="33"/>
      <c r="E25" s="42">
        <v>25</v>
      </c>
    </row>
    <row r="26" spans="1:5" ht="15" customHeight="1">
      <c r="A26" s="2" t="s">
        <v>28</v>
      </c>
      <c r="B26" s="16" t="s">
        <v>6</v>
      </c>
      <c r="C26" s="4" t="e">
        <f>C27+#REF!+#REF!+#REF!+C30</f>
        <v>#REF!</v>
      </c>
      <c r="D26" s="4" t="e">
        <f>D27+#REF!+#REF!+#REF!+D30</f>
        <v>#REF!</v>
      </c>
      <c r="E26" s="41">
        <f>E27+E30+E29</f>
        <v>445890</v>
      </c>
    </row>
    <row r="27" spans="1:5" ht="17.25" customHeight="1">
      <c r="A27" s="1" t="s">
        <v>72</v>
      </c>
      <c r="B27" s="1" t="s">
        <v>73</v>
      </c>
      <c r="C27" s="11">
        <f>C28</f>
        <v>13796</v>
      </c>
      <c r="D27" s="11">
        <f>D28</f>
        <v>1105</v>
      </c>
      <c r="E27" s="52">
        <f>E28</f>
        <v>33000</v>
      </c>
    </row>
    <row r="28" spans="1:5" ht="60.75" customHeight="1">
      <c r="A28" s="10" t="s">
        <v>113</v>
      </c>
      <c r="B28" s="10" t="s">
        <v>18</v>
      </c>
      <c r="C28" s="32">
        <v>13796</v>
      </c>
      <c r="D28" s="32">
        <v>1105</v>
      </c>
      <c r="E28" s="42">
        <v>33000</v>
      </c>
    </row>
    <row r="29" spans="1:5" ht="15.75" customHeight="1">
      <c r="A29" s="1" t="s">
        <v>119</v>
      </c>
      <c r="B29" s="1" t="s">
        <v>118</v>
      </c>
      <c r="C29" s="33"/>
      <c r="D29" s="33"/>
      <c r="E29" s="52">
        <v>1100</v>
      </c>
    </row>
    <row r="30" spans="1:5" ht="15" customHeight="1">
      <c r="A30" s="31" t="s">
        <v>29</v>
      </c>
      <c r="B30" s="59" t="s">
        <v>76</v>
      </c>
      <c r="C30" s="60">
        <f>C31+C33</f>
        <v>320000</v>
      </c>
      <c r="D30" s="60">
        <f>D31+D33</f>
        <v>-56373.3</v>
      </c>
      <c r="E30" s="52">
        <f>E31+E33</f>
        <v>411790</v>
      </c>
    </row>
    <row r="31" spans="1:5" ht="62.25" customHeight="1">
      <c r="A31" s="17" t="s">
        <v>77</v>
      </c>
      <c r="B31" s="28" t="s">
        <v>78</v>
      </c>
      <c r="C31" s="29">
        <f>C32</f>
        <v>32980</v>
      </c>
      <c r="D31" s="29">
        <f>D32</f>
        <v>0</v>
      </c>
      <c r="E31" s="52">
        <f>E32</f>
        <v>41190</v>
      </c>
    </row>
    <row r="32" spans="1:5" ht="109.5" customHeight="1">
      <c r="A32" s="25" t="s">
        <v>114</v>
      </c>
      <c r="B32" s="26" t="s">
        <v>74</v>
      </c>
      <c r="C32" s="33">
        <v>32980</v>
      </c>
      <c r="D32" s="33">
        <v>0</v>
      </c>
      <c r="E32" s="42">
        <v>41190</v>
      </c>
    </row>
    <row r="33" spans="1:5" ht="62.25" customHeight="1">
      <c r="A33" s="27" t="s">
        <v>79</v>
      </c>
      <c r="B33" s="28" t="s">
        <v>80</v>
      </c>
      <c r="C33" s="29">
        <f>C34</f>
        <v>287020</v>
      </c>
      <c r="D33" s="29">
        <f>D34</f>
        <v>-56373.3</v>
      </c>
      <c r="E33" s="52">
        <f>E34</f>
        <v>370600</v>
      </c>
    </row>
    <row r="34" spans="1:5" ht="110.25" customHeight="1">
      <c r="A34" s="25" t="s">
        <v>115</v>
      </c>
      <c r="B34" s="26" t="s">
        <v>75</v>
      </c>
      <c r="C34" s="33">
        <v>287020</v>
      </c>
      <c r="D34" s="33">
        <v>-56373.3</v>
      </c>
      <c r="E34" s="42">
        <v>370600</v>
      </c>
    </row>
    <row r="35" spans="1:5" ht="47.25" customHeight="1">
      <c r="A35" s="14" t="s">
        <v>30</v>
      </c>
      <c r="B35" s="21" t="s">
        <v>13</v>
      </c>
      <c r="C35" s="9">
        <f aca="true" t="shared" si="0" ref="C35:E36">C36</f>
        <v>643.8</v>
      </c>
      <c r="D35" s="9">
        <f t="shared" si="0"/>
        <v>139.7</v>
      </c>
      <c r="E35" s="41">
        <f t="shared" si="0"/>
        <v>830</v>
      </c>
    </row>
    <row r="36" spans="1:5" ht="17.25" customHeight="1">
      <c r="A36" s="1" t="s">
        <v>64</v>
      </c>
      <c r="B36" s="1" t="s">
        <v>65</v>
      </c>
      <c r="C36" s="11">
        <f t="shared" si="0"/>
        <v>643.8</v>
      </c>
      <c r="D36" s="11">
        <f t="shared" si="0"/>
        <v>139.7</v>
      </c>
      <c r="E36" s="52">
        <f t="shared" si="0"/>
        <v>830</v>
      </c>
    </row>
    <row r="37" spans="1:5" ht="30.75" customHeight="1">
      <c r="A37" s="1" t="s">
        <v>116</v>
      </c>
      <c r="B37" s="1" t="s">
        <v>12</v>
      </c>
      <c r="C37" s="11">
        <v>643.8</v>
      </c>
      <c r="D37" s="11">
        <v>139.7</v>
      </c>
      <c r="E37" s="52">
        <v>830</v>
      </c>
    </row>
    <row r="38" spans="1:5" ht="17.25" customHeight="1">
      <c r="A38" s="2" t="s">
        <v>31</v>
      </c>
      <c r="B38" s="16" t="s">
        <v>47</v>
      </c>
      <c r="C38" s="4" t="e">
        <f>C39+C41</f>
        <v>#REF!</v>
      </c>
      <c r="D38" s="37" t="e">
        <f>D39+D41</f>
        <v>#REF!</v>
      </c>
      <c r="E38" s="41">
        <f>E39+E41</f>
        <v>35948</v>
      </c>
    </row>
    <row r="39" spans="1:5" ht="47.25" customHeight="1">
      <c r="A39" s="2" t="s">
        <v>66</v>
      </c>
      <c r="B39" s="2" t="s">
        <v>67</v>
      </c>
      <c r="C39" s="4">
        <f>C40</f>
        <v>16895</v>
      </c>
      <c r="D39" s="4">
        <f>D40</f>
        <v>0</v>
      </c>
      <c r="E39" s="41">
        <f>E40</f>
        <v>35600</v>
      </c>
    </row>
    <row r="40" spans="1:5" ht="61.5" customHeight="1">
      <c r="A40" s="1" t="s">
        <v>91</v>
      </c>
      <c r="B40" s="31" t="s">
        <v>86</v>
      </c>
      <c r="C40" s="11">
        <v>16895</v>
      </c>
      <c r="D40" s="11">
        <v>0</v>
      </c>
      <c r="E40" s="52">
        <v>35600</v>
      </c>
    </row>
    <row r="41" spans="1:5" ht="62.25" customHeight="1">
      <c r="A41" s="2" t="s">
        <v>53</v>
      </c>
      <c r="B41" s="2" t="s">
        <v>54</v>
      </c>
      <c r="C41" s="4" t="e">
        <f>#REF!+C42</f>
        <v>#REF!</v>
      </c>
      <c r="D41" s="4" t="e">
        <f>#REF!+D42</f>
        <v>#REF!</v>
      </c>
      <c r="E41" s="41">
        <f>E42</f>
        <v>348</v>
      </c>
    </row>
    <row r="42" spans="1:5" ht="46.5" customHeight="1">
      <c r="A42" s="1" t="s">
        <v>32</v>
      </c>
      <c r="B42" s="1" t="s">
        <v>20</v>
      </c>
      <c r="C42" s="11">
        <v>1000</v>
      </c>
      <c r="D42" s="11">
        <v>0</v>
      </c>
      <c r="E42" s="52">
        <v>348</v>
      </c>
    </row>
    <row r="43" spans="1:5" ht="46.5" customHeight="1">
      <c r="A43" s="2" t="s">
        <v>33</v>
      </c>
      <c r="B43" s="16" t="s">
        <v>14</v>
      </c>
      <c r="C43" s="4">
        <f aca="true" t="shared" si="1" ref="C43:E44">C44</f>
        <v>5000</v>
      </c>
      <c r="D43" s="37">
        <f t="shared" si="1"/>
        <v>1483.9</v>
      </c>
      <c r="E43" s="41">
        <f>E44+E47+E49</f>
        <v>1750</v>
      </c>
    </row>
    <row r="44" spans="1:5" ht="19.5" customHeight="1">
      <c r="A44" s="2" t="s">
        <v>68</v>
      </c>
      <c r="B44" s="2" t="s">
        <v>69</v>
      </c>
      <c r="C44" s="4">
        <f t="shared" si="1"/>
        <v>5000</v>
      </c>
      <c r="D44" s="4">
        <f t="shared" si="1"/>
        <v>1483.9</v>
      </c>
      <c r="E44" s="41">
        <f t="shared" si="1"/>
        <v>1400</v>
      </c>
    </row>
    <row r="45" spans="1:5" ht="30.75" customHeight="1">
      <c r="A45" s="1" t="s">
        <v>55</v>
      </c>
      <c r="B45" s="1" t="s">
        <v>162</v>
      </c>
      <c r="C45" s="11">
        <f>C46</f>
        <v>5000</v>
      </c>
      <c r="D45" s="11">
        <v>1483.9</v>
      </c>
      <c r="E45" s="52">
        <f>E46</f>
        <v>1400</v>
      </c>
    </row>
    <row r="46" spans="1:5" ht="63" customHeight="1">
      <c r="A46" s="1" t="s">
        <v>167</v>
      </c>
      <c r="B46" s="1" t="s">
        <v>19</v>
      </c>
      <c r="C46" s="11">
        <v>5000</v>
      </c>
      <c r="D46" s="11">
        <v>1483.9</v>
      </c>
      <c r="E46" s="52">
        <f>3400-2000</f>
        <v>1400</v>
      </c>
    </row>
    <row r="47" spans="1:5" ht="45.75" customHeight="1">
      <c r="A47" s="14" t="s">
        <v>94</v>
      </c>
      <c r="B47" s="38" t="s">
        <v>95</v>
      </c>
      <c r="C47" s="11"/>
      <c r="D47" s="11"/>
      <c r="E47" s="41">
        <f>E48</f>
        <v>200</v>
      </c>
    </row>
    <row r="48" spans="1:5" ht="15.75" customHeight="1">
      <c r="A48" s="17" t="s">
        <v>125</v>
      </c>
      <c r="B48" s="18" t="s">
        <v>96</v>
      </c>
      <c r="C48" s="11"/>
      <c r="D48" s="11"/>
      <c r="E48" s="52">
        <v>200</v>
      </c>
    </row>
    <row r="49" spans="1:5" ht="33" customHeight="1">
      <c r="A49" s="19" t="s">
        <v>97</v>
      </c>
      <c r="B49" s="38" t="s">
        <v>98</v>
      </c>
      <c r="C49" s="11"/>
      <c r="D49" s="11"/>
      <c r="E49" s="41">
        <f>E52+E50</f>
        <v>150</v>
      </c>
    </row>
    <row r="50" spans="1:5" ht="64.5" customHeight="1">
      <c r="A50" s="16" t="s">
        <v>157</v>
      </c>
      <c r="B50" s="16" t="s">
        <v>158</v>
      </c>
      <c r="C50" s="11"/>
      <c r="D50" s="11"/>
      <c r="E50" s="41">
        <f>E51</f>
        <v>0.5</v>
      </c>
    </row>
    <row r="51" spans="1:5" ht="93.75" customHeight="1">
      <c r="A51" s="17" t="s">
        <v>168</v>
      </c>
      <c r="B51" s="17" t="s">
        <v>159</v>
      </c>
      <c r="C51" s="11"/>
      <c r="D51" s="11"/>
      <c r="E51" s="52">
        <v>0.5</v>
      </c>
    </row>
    <row r="52" spans="1:5" ht="16.5" customHeight="1">
      <c r="A52" s="16" t="s">
        <v>99</v>
      </c>
      <c r="B52" s="16" t="s">
        <v>100</v>
      </c>
      <c r="C52" s="11"/>
      <c r="D52" s="11"/>
      <c r="E52" s="41">
        <f>E53</f>
        <v>149.5</v>
      </c>
    </row>
    <row r="53" spans="1:5" ht="45.75" customHeight="1">
      <c r="A53" s="17" t="s">
        <v>169</v>
      </c>
      <c r="B53" s="17" t="s">
        <v>202</v>
      </c>
      <c r="C53" s="11"/>
      <c r="D53" s="11"/>
      <c r="E53" s="52">
        <v>149.5</v>
      </c>
    </row>
    <row r="54" spans="1:5" ht="64.5" customHeight="1">
      <c r="A54" s="2" t="s">
        <v>34</v>
      </c>
      <c r="B54" s="16" t="s">
        <v>170</v>
      </c>
      <c r="C54" s="4" t="e">
        <f>C57+C67+#REF!+#REF!</f>
        <v>#REF!</v>
      </c>
      <c r="D54" s="4" t="e">
        <f>D57+D67+#REF!+#REF!</f>
        <v>#REF!</v>
      </c>
      <c r="E54" s="41">
        <f>E55+E57+E67</f>
        <v>379030</v>
      </c>
    </row>
    <row r="55" spans="1:5" ht="110.25" customHeight="1">
      <c r="A55" s="1" t="s">
        <v>128</v>
      </c>
      <c r="B55" s="17" t="s">
        <v>129</v>
      </c>
      <c r="C55" s="4"/>
      <c r="D55" s="4"/>
      <c r="E55" s="41">
        <f>E56</f>
        <v>130</v>
      </c>
    </row>
    <row r="56" spans="1:5" ht="77.25" customHeight="1">
      <c r="A56" s="1" t="s">
        <v>126</v>
      </c>
      <c r="B56" s="17" t="s">
        <v>127</v>
      </c>
      <c r="C56" s="4"/>
      <c r="D56" s="4"/>
      <c r="E56" s="52">
        <v>130</v>
      </c>
    </row>
    <row r="57" spans="1:5" ht="139.5" customHeight="1">
      <c r="A57" s="14" t="s">
        <v>35</v>
      </c>
      <c r="B57" s="14" t="s">
        <v>134</v>
      </c>
      <c r="C57" s="9" t="e">
        <f>C58+C60+C63</f>
        <v>#REF!</v>
      </c>
      <c r="D57" s="9" t="e">
        <f>D58+D60+D63</f>
        <v>#REF!</v>
      </c>
      <c r="E57" s="41">
        <f>E58+E60+E63</f>
        <v>370900</v>
      </c>
    </row>
    <row r="58" spans="1:5" ht="93.75" customHeight="1">
      <c r="A58" s="1" t="s">
        <v>56</v>
      </c>
      <c r="B58" s="1" t="s">
        <v>87</v>
      </c>
      <c r="C58" s="11">
        <f>C59</f>
        <v>300000</v>
      </c>
      <c r="D58" s="11">
        <f>D59</f>
        <v>-44830.1</v>
      </c>
      <c r="E58" s="52">
        <f>E59</f>
        <v>270800</v>
      </c>
    </row>
    <row r="59" spans="1:5" ht="110.25" customHeight="1">
      <c r="A59" s="1" t="s">
        <v>171</v>
      </c>
      <c r="B59" s="1" t="s">
        <v>21</v>
      </c>
      <c r="C59" s="11">
        <v>300000</v>
      </c>
      <c r="D59" s="11">
        <v>-44830.1</v>
      </c>
      <c r="E59" s="52">
        <v>270800</v>
      </c>
    </row>
    <row r="60" spans="1:5" ht="124.5" customHeight="1">
      <c r="A60" s="1" t="s">
        <v>57</v>
      </c>
      <c r="B60" s="1" t="s">
        <v>135</v>
      </c>
      <c r="C60" s="11">
        <f>C61</f>
        <v>14400</v>
      </c>
      <c r="D60" s="11">
        <f>D61</f>
        <v>0</v>
      </c>
      <c r="E60" s="52">
        <f>E61</f>
        <v>23000</v>
      </c>
    </row>
    <row r="61" spans="1:5" ht="110.25" customHeight="1">
      <c r="A61" s="1" t="s">
        <v>36</v>
      </c>
      <c r="B61" s="1" t="s">
        <v>136</v>
      </c>
      <c r="C61" s="11">
        <v>14400</v>
      </c>
      <c r="D61" s="11">
        <v>0</v>
      </c>
      <c r="E61" s="52">
        <f>E62</f>
        <v>23000</v>
      </c>
    </row>
    <row r="62" spans="1:5" ht="110.25" customHeight="1">
      <c r="A62" s="49" t="s">
        <v>106</v>
      </c>
      <c r="B62" s="49" t="s">
        <v>137</v>
      </c>
      <c r="C62" s="39">
        <v>14400</v>
      </c>
      <c r="D62" s="39">
        <v>0</v>
      </c>
      <c r="E62" s="42">
        <v>23000</v>
      </c>
    </row>
    <row r="63" spans="1:5" ht="108.75" customHeight="1">
      <c r="A63" s="1" t="s">
        <v>37</v>
      </c>
      <c r="B63" s="1" t="s">
        <v>138</v>
      </c>
      <c r="C63" s="11" t="e">
        <f>C64</f>
        <v>#REF!</v>
      </c>
      <c r="D63" s="11" t="e">
        <f>D64</f>
        <v>#REF!</v>
      </c>
      <c r="E63" s="52">
        <f>E64</f>
        <v>77100</v>
      </c>
    </row>
    <row r="64" spans="1:5" ht="93.75" customHeight="1">
      <c r="A64" s="43" t="s">
        <v>38</v>
      </c>
      <c r="B64" s="43" t="s">
        <v>139</v>
      </c>
      <c r="C64" s="44" t="e">
        <f>#REF!+C66+#REF!</f>
        <v>#REF!</v>
      </c>
      <c r="D64" s="44" t="e">
        <f>#REF!+D66+#REF!</f>
        <v>#REF!</v>
      </c>
      <c r="E64" s="56">
        <f>E65+E66</f>
        <v>77100</v>
      </c>
    </row>
    <row r="65" spans="1:5" ht="95.25" customHeight="1">
      <c r="A65" s="45" t="s">
        <v>107</v>
      </c>
      <c r="B65" s="45" t="s">
        <v>140</v>
      </c>
      <c r="C65" s="40">
        <v>59725</v>
      </c>
      <c r="D65" s="40">
        <v>48598.6</v>
      </c>
      <c r="E65" s="42">
        <v>68500</v>
      </c>
    </row>
    <row r="66" spans="1:5" ht="32.25" customHeight="1">
      <c r="A66" s="46" t="s">
        <v>39</v>
      </c>
      <c r="B66" s="46" t="s">
        <v>23</v>
      </c>
      <c r="C66" s="40">
        <v>8000</v>
      </c>
      <c r="D66" s="40">
        <v>0</v>
      </c>
      <c r="E66" s="42">
        <v>8600</v>
      </c>
    </row>
    <row r="67" spans="1:5" ht="32.25" customHeight="1">
      <c r="A67" s="1" t="s">
        <v>40</v>
      </c>
      <c r="B67" s="1" t="s">
        <v>172</v>
      </c>
      <c r="C67" s="11" t="e">
        <f>C68</f>
        <v>#REF!</v>
      </c>
      <c r="D67" s="11" t="e">
        <f>D68</f>
        <v>#REF!</v>
      </c>
      <c r="E67" s="52">
        <f>E68</f>
        <v>8000</v>
      </c>
    </row>
    <row r="68" spans="1:5" ht="61.5" customHeight="1">
      <c r="A68" s="1" t="s">
        <v>70</v>
      </c>
      <c r="B68" s="1" t="s">
        <v>92</v>
      </c>
      <c r="C68" s="11" t="e">
        <f>#REF!</f>
        <v>#REF!</v>
      </c>
      <c r="D68" s="11" t="e">
        <f>#REF!</f>
        <v>#REF!</v>
      </c>
      <c r="E68" s="52">
        <f>E69</f>
        <v>8000</v>
      </c>
    </row>
    <row r="69" spans="1:5" ht="78.75" customHeight="1">
      <c r="A69" s="15" t="s">
        <v>108</v>
      </c>
      <c r="B69" s="15" t="s">
        <v>105</v>
      </c>
      <c r="C69" s="33">
        <v>1500</v>
      </c>
      <c r="D69" s="33">
        <v>0</v>
      </c>
      <c r="E69" s="42">
        <v>8000</v>
      </c>
    </row>
    <row r="70" spans="1:5" ht="31.5" customHeight="1">
      <c r="A70" s="2" t="s">
        <v>41</v>
      </c>
      <c r="B70" s="16" t="s">
        <v>7</v>
      </c>
      <c r="C70" s="4">
        <f>C71</f>
        <v>10571.5</v>
      </c>
      <c r="D70" s="4">
        <f>D71</f>
        <v>2418.1</v>
      </c>
      <c r="E70" s="41">
        <f>E71</f>
        <v>17172</v>
      </c>
    </row>
    <row r="71" spans="1:5" ht="30.75" customHeight="1">
      <c r="A71" s="1" t="s">
        <v>42</v>
      </c>
      <c r="B71" s="1" t="s">
        <v>8</v>
      </c>
      <c r="C71" s="11">
        <v>10571.5</v>
      </c>
      <c r="D71" s="11">
        <v>2418.1</v>
      </c>
      <c r="E71" s="52">
        <f>E72+E73+E74+E75</f>
        <v>17172</v>
      </c>
    </row>
    <row r="72" spans="1:5" ht="47.25" customHeight="1">
      <c r="A72" s="10" t="s">
        <v>208</v>
      </c>
      <c r="B72" s="10" t="s">
        <v>207</v>
      </c>
      <c r="C72" s="32">
        <v>10571.5</v>
      </c>
      <c r="D72" s="32">
        <v>2418.1</v>
      </c>
      <c r="E72" s="42">
        <v>1717.2</v>
      </c>
    </row>
    <row r="73" spans="1:5" ht="47.25" customHeight="1">
      <c r="A73" s="10" t="s">
        <v>209</v>
      </c>
      <c r="B73" s="10" t="s">
        <v>204</v>
      </c>
      <c r="C73" s="32">
        <v>10571.5</v>
      </c>
      <c r="D73" s="32">
        <v>2418.1</v>
      </c>
      <c r="E73" s="42">
        <v>171.72</v>
      </c>
    </row>
    <row r="74" spans="1:5" ht="30.75" customHeight="1">
      <c r="A74" s="10" t="s">
        <v>210</v>
      </c>
      <c r="B74" s="10" t="s">
        <v>205</v>
      </c>
      <c r="C74" s="32">
        <v>10571.5</v>
      </c>
      <c r="D74" s="32">
        <v>2418.1</v>
      </c>
      <c r="E74" s="42">
        <v>8414.28</v>
      </c>
    </row>
    <row r="75" spans="1:5" ht="30.75" customHeight="1">
      <c r="A75" s="10" t="s">
        <v>211</v>
      </c>
      <c r="B75" s="10" t="s">
        <v>206</v>
      </c>
      <c r="C75" s="32">
        <v>10571.5</v>
      </c>
      <c r="D75" s="32">
        <v>2418.1</v>
      </c>
      <c r="E75" s="42">
        <v>6868.8</v>
      </c>
    </row>
    <row r="76" spans="1:5" ht="47.25" customHeight="1">
      <c r="A76" s="14" t="s">
        <v>85</v>
      </c>
      <c r="B76" s="30" t="s">
        <v>173</v>
      </c>
      <c r="C76" s="9">
        <f>C77</f>
        <v>535.8</v>
      </c>
      <c r="D76" s="9">
        <f>D77</f>
        <v>1.008</v>
      </c>
      <c r="E76" s="41">
        <f>E77+E80</f>
        <v>4150</v>
      </c>
    </row>
    <row r="77" spans="1:5" ht="19.5" customHeight="1">
      <c r="A77" s="14" t="s">
        <v>174</v>
      </c>
      <c r="B77" s="61" t="s">
        <v>175</v>
      </c>
      <c r="C77" s="4">
        <f>C82</f>
        <v>535.8</v>
      </c>
      <c r="D77" s="4">
        <f>D82</f>
        <v>1.008</v>
      </c>
      <c r="E77" s="41">
        <f>E78</f>
        <v>3600</v>
      </c>
    </row>
    <row r="78" spans="1:5" ht="30.75" customHeight="1">
      <c r="A78" s="17" t="s">
        <v>176</v>
      </c>
      <c r="B78" s="8" t="s">
        <v>177</v>
      </c>
      <c r="C78" s="11"/>
      <c r="D78" s="11"/>
      <c r="E78" s="52">
        <f>E79</f>
        <v>3600</v>
      </c>
    </row>
    <row r="79" spans="1:5" ht="46.5" customHeight="1">
      <c r="A79" s="17" t="s">
        <v>178</v>
      </c>
      <c r="B79" s="8" t="s">
        <v>179</v>
      </c>
      <c r="C79" s="11"/>
      <c r="D79" s="11"/>
      <c r="E79" s="52">
        <f>2500+1100</f>
        <v>3600</v>
      </c>
    </row>
    <row r="80" spans="1:5" ht="22.5" customHeight="1">
      <c r="A80" s="14" t="s">
        <v>180</v>
      </c>
      <c r="B80" s="61" t="s">
        <v>181</v>
      </c>
      <c r="C80" s="4"/>
      <c r="D80" s="4"/>
      <c r="E80" s="41">
        <f>E81</f>
        <v>550</v>
      </c>
    </row>
    <row r="81" spans="1:5" ht="30" customHeight="1">
      <c r="A81" s="17" t="s">
        <v>182</v>
      </c>
      <c r="B81" s="8" t="s">
        <v>183</v>
      </c>
      <c r="C81" s="11"/>
      <c r="D81" s="11"/>
      <c r="E81" s="52">
        <f>E82</f>
        <v>550</v>
      </c>
    </row>
    <row r="82" spans="1:5" ht="30.75" customHeight="1">
      <c r="A82" s="17" t="s">
        <v>184</v>
      </c>
      <c r="B82" s="8" t="s">
        <v>185</v>
      </c>
      <c r="C82" s="11">
        <v>535.8</v>
      </c>
      <c r="D82" s="11">
        <v>1.008</v>
      </c>
      <c r="E82" s="52">
        <v>550</v>
      </c>
    </row>
    <row r="83" spans="1:5" ht="49.5" customHeight="1">
      <c r="A83" s="19" t="s">
        <v>43</v>
      </c>
      <c r="B83" s="20" t="s">
        <v>15</v>
      </c>
      <c r="C83" s="12" t="e">
        <f>C90+C96+#REF!</f>
        <v>#REF!</v>
      </c>
      <c r="D83" s="12" t="e">
        <f>D90+D96+#REF!</f>
        <v>#REF!</v>
      </c>
      <c r="E83" s="57">
        <f>E90+E96+E86+E88</f>
        <v>323724.1</v>
      </c>
    </row>
    <row r="84" spans="1:5" ht="19.5" customHeight="1" hidden="1">
      <c r="A84" s="14" t="s">
        <v>121</v>
      </c>
      <c r="B84" s="47" t="s">
        <v>122</v>
      </c>
      <c r="C84" s="9"/>
      <c r="D84" s="9"/>
      <c r="E84" s="41">
        <f>E85</f>
        <v>0</v>
      </c>
    </row>
    <row r="85" spans="1:5" ht="32.25" customHeight="1" hidden="1">
      <c r="A85" s="17" t="s">
        <v>123</v>
      </c>
      <c r="B85" s="18" t="s">
        <v>124</v>
      </c>
      <c r="C85" s="9"/>
      <c r="D85" s="9"/>
      <c r="E85" s="52">
        <v>0</v>
      </c>
    </row>
    <row r="86" spans="1:5" ht="19.5" customHeight="1" hidden="1">
      <c r="A86" s="14" t="s">
        <v>121</v>
      </c>
      <c r="B86" s="47" t="s">
        <v>122</v>
      </c>
      <c r="C86" s="9">
        <f>C87</f>
        <v>602.1</v>
      </c>
      <c r="D86" s="9"/>
      <c r="E86" s="41">
        <f>E87</f>
        <v>0</v>
      </c>
    </row>
    <row r="87" spans="1:5" ht="30" customHeight="1" hidden="1">
      <c r="A87" s="17" t="s">
        <v>123</v>
      </c>
      <c r="B87" s="18" t="s">
        <v>124</v>
      </c>
      <c r="C87" s="29">
        <v>602.1</v>
      </c>
      <c r="D87" s="9"/>
      <c r="E87" s="52">
        <v>0</v>
      </c>
    </row>
    <row r="88" spans="1:5" ht="30" customHeight="1">
      <c r="A88" s="14" t="s">
        <v>121</v>
      </c>
      <c r="B88" s="47" t="s">
        <v>122</v>
      </c>
      <c r="C88" s="9"/>
      <c r="D88" s="9"/>
      <c r="E88" s="72">
        <f>E89</f>
        <v>2000</v>
      </c>
    </row>
    <row r="89" spans="1:5" ht="30" customHeight="1">
      <c r="A89" s="17" t="s">
        <v>123</v>
      </c>
      <c r="B89" s="18" t="s">
        <v>124</v>
      </c>
      <c r="C89" s="9"/>
      <c r="D89" s="9"/>
      <c r="E89" s="73">
        <v>2000</v>
      </c>
    </row>
    <row r="90" spans="1:5" ht="126" customHeight="1">
      <c r="A90" s="17" t="s">
        <v>58</v>
      </c>
      <c r="B90" s="17" t="s">
        <v>141</v>
      </c>
      <c r="C90" s="29" t="e">
        <f>C91</f>
        <v>#REF!</v>
      </c>
      <c r="D90" s="29" t="e">
        <f>D91</f>
        <v>#REF!</v>
      </c>
      <c r="E90" s="52">
        <f>E91+E94</f>
        <v>265224.1</v>
      </c>
    </row>
    <row r="91" spans="1:5" ht="124.5" customHeight="1">
      <c r="A91" s="1" t="s">
        <v>186</v>
      </c>
      <c r="B91" s="1" t="s">
        <v>142</v>
      </c>
      <c r="C91" s="11" t="e">
        <f>#REF!</f>
        <v>#REF!</v>
      </c>
      <c r="D91" s="11" t="e">
        <f>#REF!</f>
        <v>#REF!</v>
      </c>
      <c r="E91" s="52">
        <f>E92</f>
        <v>265224.1</v>
      </c>
    </row>
    <row r="92" spans="1:5" ht="126" customHeight="1">
      <c r="A92" s="15" t="s">
        <v>187</v>
      </c>
      <c r="B92" s="15" t="s">
        <v>143</v>
      </c>
      <c r="C92" s="11"/>
      <c r="D92" s="11"/>
      <c r="E92" s="42">
        <f>E93</f>
        <v>265224.1</v>
      </c>
    </row>
    <row r="93" spans="1:5" ht="143.25" customHeight="1">
      <c r="A93" s="49" t="s">
        <v>188</v>
      </c>
      <c r="B93" s="49" t="s">
        <v>144</v>
      </c>
      <c r="C93" s="39">
        <v>250000</v>
      </c>
      <c r="D93" s="39">
        <v>-163503.108</v>
      </c>
      <c r="E93" s="42">
        <f>240000+25224.1</f>
        <v>265224.1</v>
      </c>
    </row>
    <row r="94" spans="1:5" ht="140.25" customHeight="1">
      <c r="A94" s="1" t="s">
        <v>189</v>
      </c>
      <c r="B94" s="1" t="s">
        <v>160</v>
      </c>
      <c r="C94" s="39"/>
      <c r="D94" s="39"/>
      <c r="E94" s="52">
        <f>E95</f>
        <v>0</v>
      </c>
    </row>
    <row r="95" spans="1:5" ht="127.5" customHeight="1">
      <c r="A95" s="15" t="s">
        <v>190</v>
      </c>
      <c r="B95" s="15" t="s">
        <v>161</v>
      </c>
      <c r="C95" s="39"/>
      <c r="D95" s="39"/>
      <c r="E95" s="42">
        <v>0</v>
      </c>
    </row>
    <row r="96" spans="1:5" ht="80.25" customHeight="1">
      <c r="A96" s="31" t="s">
        <v>88</v>
      </c>
      <c r="B96" s="31" t="s">
        <v>145</v>
      </c>
      <c r="C96" s="11">
        <f aca="true" t="shared" si="2" ref="C96:E97">C97</f>
        <v>120000</v>
      </c>
      <c r="D96" s="11">
        <f t="shared" si="2"/>
        <v>-60000</v>
      </c>
      <c r="E96" s="52">
        <f>E97+E99</f>
        <v>56500</v>
      </c>
    </row>
    <row r="97" spans="1:5" ht="47.25" customHeight="1">
      <c r="A97" s="31" t="s">
        <v>89</v>
      </c>
      <c r="B97" s="31" t="s">
        <v>71</v>
      </c>
      <c r="C97" s="11">
        <f t="shared" si="2"/>
        <v>120000</v>
      </c>
      <c r="D97" s="11">
        <f t="shared" si="2"/>
        <v>-60000</v>
      </c>
      <c r="E97" s="52">
        <f t="shared" si="2"/>
        <v>56000</v>
      </c>
    </row>
    <row r="98" spans="1:5" ht="62.25" customHeight="1">
      <c r="A98" s="31" t="s">
        <v>90</v>
      </c>
      <c r="B98" s="31" t="s">
        <v>22</v>
      </c>
      <c r="C98" s="11">
        <v>120000</v>
      </c>
      <c r="D98" s="11">
        <v>-60000</v>
      </c>
      <c r="E98" s="52">
        <v>56000</v>
      </c>
    </row>
    <row r="99" spans="1:5" ht="78" customHeight="1">
      <c r="A99" s="17" t="s">
        <v>130</v>
      </c>
      <c r="B99" s="43" t="s">
        <v>146</v>
      </c>
      <c r="C99" s="44"/>
      <c r="D99" s="44"/>
      <c r="E99" s="56">
        <f>E100</f>
        <v>500</v>
      </c>
    </row>
    <row r="100" spans="1:5" ht="78.75" customHeight="1">
      <c r="A100" s="17" t="s">
        <v>131</v>
      </c>
      <c r="B100" s="48" t="s">
        <v>147</v>
      </c>
      <c r="C100" s="11"/>
      <c r="D100" s="11"/>
      <c r="E100" s="54">
        <v>500</v>
      </c>
    </row>
    <row r="101" spans="1:5" ht="33" customHeight="1">
      <c r="A101" s="62" t="s">
        <v>44</v>
      </c>
      <c r="B101" s="63" t="s">
        <v>9</v>
      </c>
      <c r="C101" s="37">
        <f>C102+C105+C106+C114+C115+C120+C109</f>
        <v>43987.5</v>
      </c>
      <c r="D101" s="37">
        <f>D102+D105+D106+D114+D115+D120+D109</f>
        <v>0</v>
      </c>
      <c r="E101" s="41">
        <f>E102+E105+E106+E114+E115+E120+E109+E107+E116+E118</f>
        <v>89900</v>
      </c>
    </row>
    <row r="102" spans="1:5" ht="46.5" customHeight="1">
      <c r="A102" s="2" t="s">
        <v>59</v>
      </c>
      <c r="B102" s="2" t="s">
        <v>60</v>
      </c>
      <c r="C102" s="4">
        <f>C103+C104</f>
        <v>680</v>
      </c>
      <c r="D102" s="4">
        <f>D103+D104</f>
        <v>0</v>
      </c>
      <c r="E102" s="41">
        <f>E103+E104</f>
        <v>500</v>
      </c>
    </row>
    <row r="103" spans="1:5" ht="156" customHeight="1">
      <c r="A103" s="45" t="s">
        <v>212</v>
      </c>
      <c r="B103" s="64" t="s">
        <v>191</v>
      </c>
      <c r="C103" s="40">
        <v>600</v>
      </c>
      <c r="D103" s="40">
        <v>0</v>
      </c>
      <c r="E103" s="42">
        <v>380</v>
      </c>
    </row>
    <row r="104" spans="1:5" ht="77.25" customHeight="1">
      <c r="A104" s="15" t="s">
        <v>213</v>
      </c>
      <c r="B104" s="15" t="s">
        <v>82</v>
      </c>
      <c r="C104" s="33">
        <v>80</v>
      </c>
      <c r="D104" s="33">
        <v>0</v>
      </c>
      <c r="E104" s="42">
        <v>120</v>
      </c>
    </row>
    <row r="105" spans="1:5" ht="93" customHeight="1">
      <c r="A105" s="2" t="s">
        <v>214</v>
      </c>
      <c r="B105" s="23" t="s">
        <v>104</v>
      </c>
      <c r="C105" s="34">
        <v>3193.5</v>
      </c>
      <c r="D105" s="34">
        <v>600</v>
      </c>
      <c r="E105" s="41">
        <v>100</v>
      </c>
    </row>
    <row r="106" spans="1:5" ht="92.25" customHeight="1">
      <c r="A106" s="2" t="s">
        <v>215</v>
      </c>
      <c r="B106" s="23" t="s">
        <v>49</v>
      </c>
      <c r="C106" s="34">
        <v>1580</v>
      </c>
      <c r="D106" s="34">
        <v>200</v>
      </c>
      <c r="E106" s="41">
        <v>24.18</v>
      </c>
    </row>
    <row r="107" spans="1:5" ht="62.25" customHeight="1">
      <c r="A107" s="14" t="s">
        <v>101</v>
      </c>
      <c r="B107" s="23" t="s">
        <v>102</v>
      </c>
      <c r="C107" s="34"/>
      <c r="D107" s="34"/>
      <c r="E107" s="41">
        <f>E108</f>
        <v>118.72</v>
      </c>
    </row>
    <row r="108" spans="1:5" ht="78" customHeight="1">
      <c r="A108" s="15" t="s">
        <v>216</v>
      </c>
      <c r="B108" s="22" t="s">
        <v>103</v>
      </c>
      <c r="C108" s="34"/>
      <c r="D108" s="34"/>
      <c r="E108" s="42">
        <v>118.72</v>
      </c>
    </row>
    <row r="109" spans="1:5" ht="142.5" customHeight="1">
      <c r="A109" s="14" t="s">
        <v>192</v>
      </c>
      <c r="B109" s="24" t="s">
        <v>225</v>
      </c>
      <c r="C109" s="35">
        <f>C110+C111+C112+C113</f>
        <v>1047</v>
      </c>
      <c r="D109" s="35">
        <v>-800</v>
      </c>
      <c r="E109" s="41">
        <f>E110+E111+E112+E113</f>
        <v>2370</v>
      </c>
    </row>
    <row r="110" spans="1:5" ht="30.75" customHeight="1">
      <c r="A110" s="10" t="s">
        <v>217</v>
      </c>
      <c r="B110" s="22" t="s">
        <v>50</v>
      </c>
      <c r="C110" s="36">
        <v>140</v>
      </c>
      <c r="D110" s="36">
        <v>0</v>
      </c>
      <c r="E110" s="42">
        <v>50</v>
      </c>
    </row>
    <row r="111" spans="1:5" ht="48.75" customHeight="1">
      <c r="A111" s="10" t="s">
        <v>218</v>
      </c>
      <c r="B111" s="22" t="s">
        <v>51</v>
      </c>
      <c r="C111" s="36">
        <v>836</v>
      </c>
      <c r="D111" s="36">
        <v>-800</v>
      </c>
      <c r="E111" s="42">
        <v>1500</v>
      </c>
    </row>
    <row r="112" spans="1:5" ht="46.5" customHeight="1">
      <c r="A112" s="15" t="s">
        <v>219</v>
      </c>
      <c r="B112" s="15" t="s">
        <v>81</v>
      </c>
      <c r="C112" s="36">
        <v>70</v>
      </c>
      <c r="D112" s="36">
        <v>0</v>
      </c>
      <c r="E112" s="42">
        <v>640</v>
      </c>
    </row>
    <row r="113" spans="1:5" ht="30" customHeight="1">
      <c r="A113" s="15" t="s">
        <v>220</v>
      </c>
      <c r="B113" s="15" t="s">
        <v>83</v>
      </c>
      <c r="C113" s="36">
        <v>1</v>
      </c>
      <c r="D113" s="36">
        <v>0</v>
      </c>
      <c r="E113" s="42">
        <v>180</v>
      </c>
    </row>
    <row r="114" spans="1:5" ht="93" customHeight="1">
      <c r="A114" s="2" t="s">
        <v>221</v>
      </c>
      <c r="B114" s="23" t="s">
        <v>120</v>
      </c>
      <c r="C114" s="35">
        <v>4000</v>
      </c>
      <c r="D114" s="35">
        <v>0</v>
      </c>
      <c r="E114" s="41">
        <v>6300</v>
      </c>
    </row>
    <row r="115" spans="1:5" ht="45.75" customHeight="1">
      <c r="A115" s="2" t="s">
        <v>222</v>
      </c>
      <c r="B115" s="23" t="s">
        <v>52</v>
      </c>
      <c r="C115" s="35">
        <v>18192.16</v>
      </c>
      <c r="D115" s="35">
        <v>0</v>
      </c>
      <c r="E115" s="41">
        <v>56982.1</v>
      </c>
    </row>
    <row r="116" spans="1:5" ht="65.25" customHeight="1" hidden="1">
      <c r="A116" s="65" t="s">
        <v>149</v>
      </c>
      <c r="B116" s="66" t="s">
        <v>150</v>
      </c>
      <c r="C116" s="67"/>
      <c r="D116" s="67"/>
      <c r="E116" s="67">
        <f>E117</f>
        <v>0</v>
      </c>
    </row>
    <row r="117" spans="1:5" ht="76.5" customHeight="1" hidden="1">
      <c r="A117" s="68" t="s">
        <v>151</v>
      </c>
      <c r="B117" s="69" t="s">
        <v>152</v>
      </c>
      <c r="C117" s="67"/>
      <c r="D117" s="67"/>
      <c r="E117" s="70">
        <v>0</v>
      </c>
    </row>
    <row r="118" spans="1:5" ht="78.75" customHeight="1">
      <c r="A118" s="2" t="s">
        <v>153</v>
      </c>
      <c r="B118" s="50" t="s">
        <v>154</v>
      </c>
      <c r="C118" s="35"/>
      <c r="D118" s="35"/>
      <c r="E118" s="41">
        <f>E119</f>
        <v>300</v>
      </c>
    </row>
    <row r="119" spans="1:5" ht="77.25" customHeight="1">
      <c r="A119" s="17" t="s">
        <v>223</v>
      </c>
      <c r="B119" s="51" t="s">
        <v>155</v>
      </c>
      <c r="C119" s="35"/>
      <c r="D119" s="35"/>
      <c r="E119" s="52">
        <v>300</v>
      </c>
    </row>
    <row r="120" spans="1:5" ht="45" customHeight="1">
      <c r="A120" s="2" t="s">
        <v>61</v>
      </c>
      <c r="B120" s="23" t="s">
        <v>84</v>
      </c>
      <c r="C120" s="35">
        <f>C122</f>
        <v>15294.84</v>
      </c>
      <c r="D120" s="35">
        <f>D122</f>
        <v>0</v>
      </c>
      <c r="E120" s="41">
        <f>E122+E121</f>
        <v>23205</v>
      </c>
    </row>
    <row r="121" spans="1:5" ht="64.5" customHeight="1">
      <c r="A121" s="10" t="s">
        <v>226</v>
      </c>
      <c r="B121" s="10" t="s">
        <v>48</v>
      </c>
      <c r="C121" s="35"/>
      <c r="D121" s="35"/>
      <c r="E121" s="42">
        <v>1190</v>
      </c>
    </row>
    <row r="122" spans="1:5" ht="61.5" customHeight="1">
      <c r="A122" s="10" t="s">
        <v>224</v>
      </c>
      <c r="B122" s="10" t="s">
        <v>48</v>
      </c>
      <c r="C122" s="32">
        <v>15294.84</v>
      </c>
      <c r="D122" s="32">
        <v>0</v>
      </c>
      <c r="E122" s="42">
        <v>22015</v>
      </c>
    </row>
    <row r="123" spans="1:5" ht="18" customHeight="1">
      <c r="A123" s="2" t="s">
        <v>45</v>
      </c>
      <c r="B123" s="16" t="s">
        <v>10</v>
      </c>
      <c r="C123" s="4">
        <f aca="true" t="shared" si="3" ref="C123:E124">C124</f>
        <v>1500</v>
      </c>
      <c r="D123" s="4">
        <f t="shared" si="3"/>
        <v>0</v>
      </c>
      <c r="E123" s="41">
        <f t="shared" si="3"/>
        <v>1519</v>
      </c>
    </row>
    <row r="124" spans="1:5" ht="16.5" customHeight="1">
      <c r="A124" s="1" t="s">
        <v>62</v>
      </c>
      <c r="B124" s="1" t="s">
        <v>63</v>
      </c>
      <c r="C124" s="11">
        <f t="shared" si="3"/>
        <v>1500</v>
      </c>
      <c r="D124" s="11">
        <f t="shared" si="3"/>
        <v>0</v>
      </c>
      <c r="E124" s="52">
        <f t="shared" si="3"/>
        <v>1519</v>
      </c>
    </row>
    <row r="125" spans="1:5" ht="30.75" customHeight="1">
      <c r="A125" s="1" t="s">
        <v>46</v>
      </c>
      <c r="B125" s="1" t="s">
        <v>16</v>
      </c>
      <c r="C125" s="11">
        <v>1500</v>
      </c>
      <c r="D125" s="11">
        <v>0</v>
      </c>
      <c r="E125" s="52">
        <v>1519</v>
      </c>
    </row>
  </sheetData>
  <sheetProtection/>
  <mergeCells count="9">
    <mergeCell ref="A7:E7"/>
    <mergeCell ref="A5:E5"/>
    <mergeCell ref="E9:E10"/>
    <mergeCell ref="A9:A10"/>
    <mergeCell ref="B9:B10"/>
    <mergeCell ref="A1:E1"/>
    <mergeCell ref="A2:E2"/>
    <mergeCell ref="A4:E4"/>
    <mergeCell ref="A3:E3"/>
  </mergeCells>
  <printOptions/>
  <pageMargins left="0.984251968503937" right="0.1968503937007874" top="0.3937007874015748" bottom="0.15748031496062992" header="0.15748031496062992" footer="0.15748031496062992"/>
  <pageSetup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 Smolensk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inf06</dc:creator>
  <cp:keywords/>
  <dc:description/>
  <cp:lastModifiedBy>Елена</cp:lastModifiedBy>
  <cp:lastPrinted>2012-06-07T12:31:17Z</cp:lastPrinted>
  <dcterms:created xsi:type="dcterms:W3CDTF">2004-12-21T08:48:03Z</dcterms:created>
  <dcterms:modified xsi:type="dcterms:W3CDTF">2012-10-05T08:17:04Z</dcterms:modified>
  <cp:category/>
  <cp:version/>
  <cp:contentType/>
  <cp:contentStatus/>
</cp:coreProperties>
</file>